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8445" activeTab="0"/>
  </bookViews>
  <sheets>
    <sheet name="Rechenbeispiel 1. u. 2. Jahr" sheetId="1" r:id="rId1"/>
    <sheet name="Rechenbeispiel ab 3. Jahr" sheetId="2" r:id="rId2"/>
  </sheets>
  <definedNames/>
  <calcPr fullCalcOnLoad="1"/>
</workbook>
</file>

<file path=xl/sharedStrings.xml><?xml version="1.0" encoding="utf-8"?>
<sst xmlns="http://schemas.openxmlformats.org/spreadsheetml/2006/main" count="130" uniqueCount="62">
  <si>
    <t>1.</t>
  </si>
  <si>
    <t>Einnahmen</t>
  </si>
  <si>
    <t xml:space="preserve">Seiten </t>
  </si>
  <si>
    <t>pro Tag</t>
  </si>
  <si>
    <t xml:space="preserve">Auslastung </t>
  </si>
  <si>
    <t>Tage</t>
  </si>
  <si>
    <t xml:space="preserve">Ergibt </t>
  </si>
  <si>
    <t>verrechenbare Seiten</t>
  </si>
  <si>
    <t>zu je EUR</t>
  </si>
  <si>
    <t>pro Seite</t>
  </si>
  <si>
    <t>Summe der Einnahmen</t>
  </si>
  <si>
    <t xml:space="preserve">2. </t>
  </si>
  <si>
    <t>Ausgaben</t>
  </si>
  <si>
    <t>Büromaterial</t>
  </si>
  <si>
    <t>Fachliteratur, Zeitschriften,</t>
  </si>
  <si>
    <t>Lexika</t>
  </si>
  <si>
    <t>Computer (anteilig, Abschreibung)</t>
  </si>
  <si>
    <t>Internetkosten</t>
  </si>
  <si>
    <t>Bürokosten:</t>
  </si>
  <si>
    <t>Heizung</t>
  </si>
  <si>
    <t>Drucker</t>
  </si>
  <si>
    <t>Miete (nur 1 Büroraum im Wohnungsverbund)</t>
  </si>
  <si>
    <t>Telefon, Mobiltelefon (betrieblicher Anteil)</t>
  </si>
  <si>
    <t>Steuerberater</t>
  </si>
  <si>
    <t>Sonstiges</t>
  </si>
  <si>
    <t xml:space="preserve">3. </t>
  </si>
  <si>
    <t>Gewinn (steuerpflichtiges Einkommen)</t>
  </si>
  <si>
    <t>Fahrtspesen, die nicht weiterverrechnet</t>
  </si>
  <si>
    <t>werden (können)</t>
  </si>
  <si>
    <t>Sozialversicherung:</t>
  </si>
  <si>
    <t>Krankenversicherung</t>
  </si>
  <si>
    <t>Pensionsversicherung</t>
  </si>
  <si>
    <t>Sozialversicherung (Berechnung siehe unten)</t>
  </si>
  <si>
    <t>Einkommensteuer</t>
  </si>
  <si>
    <t>Alle Werte ohne USt</t>
  </si>
  <si>
    <t>Beiträge Selbständigenvorsorge</t>
  </si>
  <si>
    <t>Unfallversicherung (7,84 pro Monat)</t>
  </si>
  <si>
    <t>Zwischenergebnis: Basis für Soz.Vers.</t>
  </si>
  <si>
    <t>Mindestbeitragsgrundlage Sozialversicherung</t>
  </si>
  <si>
    <t>im ersten Jahr</t>
  </si>
  <si>
    <t>1. Jahr</t>
  </si>
  <si>
    <t>vorläufige Bemessungsgrundlage pro Monat</t>
  </si>
  <si>
    <t xml:space="preserve">Mindestbeitragsgrundlage somit pro Jahr </t>
  </si>
  <si>
    <t>(es wird unterjährig pro begonnenem Monat berechnet)</t>
  </si>
  <si>
    <t>Beiträge Selbständigenvorsorge (wird nicht nachbemessen!)</t>
  </si>
  <si>
    <t>Krankenversicherung (Wert 2009)</t>
  </si>
  <si>
    <t>Pensionsversicherung (Wert 2009)</t>
  </si>
  <si>
    <t>pro Monat (Wert 2009)</t>
  </si>
  <si>
    <t>pro Kalenderjahr (Wert 2009)</t>
  </si>
  <si>
    <t>Nachbemessung Sozialversicherung</t>
  </si>
  <si>
    <t>Im 1. Jahr bezahlt</t>
  </si>
  <si>
    <t>Gewinn lt. oben</t>
  </si>
  <si>
    <t>Einkommensteuer darauf</t>
  </si>
  <si>
    <t>freiwillige Vorauszahlung Sozialversicherung</t>
  </si>
  <si>
    <r>
      <t xml:space="preserve">Sozialversicherung "mindest" </t>
    </r>
    <r>
      <rPr>
        <sz val="12"/>
        <rFont val="Arial"/>
        <family val="2"/>
      </rPr>
      <t>(</t>
    </r>
    <r>
      <rPr>
        <sz val="10"/>
        <rFont val="Arial"/>
        <family val="2"/>
      </rPr>
      <t>Berechnung siehe unten)</t>
    </r>
  </si>
  <si>
    <t>© Mag. Walter Juschitz</t>
  </si>
  <si>
    <t>Einfache Planungsrechnung 2009 für DolmetscherIn und ÜbersetzerIn</t>
  </si>
  <si>
    <t>Annahme: Mit Gewerbeschein</t>
  </si>
  <si>
    <t>Krankenversicherung (mindest im 1. u. 2. Jahr)</t>
  </si>
  <si>
    <t>Nachbemessungssätze Sozialversicherung 1. und 2. Jahr</t>
  </si>
  <si>
    <t>Nachbemessungssätze Sozialversicherung ab 3. Jahr</t>
  </si>
  <si>
    <t>Ab dem 3. Jahr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</si>
</sst>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3">
    <font>
      <sz val="10"/>
      <name val="AvantGarde"/>
      <family val="0"/>
    </font>
    <font>
      <sz val="8"/>
      <name val="AvantGarde"/>
      <family val="0"/>
    </font>
    <font>
      <u val="single"/>
      <sz val="18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0"/>
      <name val="Arial"/>
      <family val="2"/>
    </font>
    <font>
      <sz val="8"/>
      <color indexed="55"/>
      <name val="Arial"/>
      <family val="2"/>
    </font>
    <font>
      <u val="single"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17"/>
      <name val="Arial"/>
      <family val="2"/>
    </font>
    <font>
      <i/>
      <sz val="16"/>
      <name val="Arial"/>
      <family val="2"/>
    </font>
    <font>
      <sz val="16"/>
      <color indexed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8" fillId="2" borderId="0" xfId="0" applyFont="1" applyFill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9" fillId="2" borderId="0" xfId="0" applyNumberFormat="1" applyFont="1" applyFill="1" applyAlignment="1">
      <alignment/>
    </xf>
    <xf numFmtId="4" fontId="8" fillId="2" borderId="0" xfId="0" applyNumberFormat="1" applyFont="1" applyFill="1" applyAlignment="1">
      <alignment/>
    </xf>
    <xf numFmtId="4" fontId="8" fillId="2" borderId="1" xfId="0" applyNumberFormat="1" applyFont="1" applyFill="1" applyBorder="1" applyAlignment="1">
      <alignment/>
    </xf>
    <xf numFmtId="10" fontId="8" fillId="0" borderId="0" xfId="0" applyNumberFormat="1" applyFont="1" applyFill="1" applyAlignment="1">
      <alignment/>
    </xf>
    <xf numFmtId="10" fontId="8" fillId="0" borderId="2" xfId="0" applyNumberFormat="1" applyFont="1" applyFill="1" applyBorder="1" applyAlignment="1">
      <alignment/>
    </xf>
    <xf numFmtId="10" fontId="8" fillId="2" borderId="0" xfId="0" applyNumberFormat="1" applyFont="1" applyFill="1" applyAlignment="1">
      <alignment/>
    </xf>
    <xf numFmtId="0" fontId="9" fillId="0" borderId="0" xfId="0" applyFont="1" applyAlignment="1">
      <alignment/>
    </xf>
    <xf numFmtId="4" fontId="8" fillId="3" borderId="3" xfId="0" applyNumberFormat="1" applyFont="1" applyFill="1" applyBorder="1" applyAlignment="1">
      <alignment/>
    </xf>
    <xf numFmtId="4" fontId="8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8" fillId="4" borderId="0" xfId="0" applyFont="1" applyFill="1" applyAlignment="1" applyProtection="1">
      <alignment/>
      <protection locked="0"/>
    </xf>
    <xf numFmtId="4" fontId="10" fillId="4" borderId="0" xfId="0" applyNumberFormat="1" applyFont="1" applyFill="1" applyAlignment="1" applyProtection="1">
      <alignment/>
      <protection locked="0"/>
    </xf>
    <xf numFmtId="10" fontId="12" fillId="0" borderId="0" xfId="0" applyNumberFormat="1" applyFont="1" applyFill="1" applyAlignment="1">
      <alignment/>
    </xf>
    <xf numFmtId="10" fontId="12" fillId="0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J79"/>
  <sheetViews>
    <sheetView tabSelected="1" workbookViewId="0" topLeftCell="A1">
      <selection activeCell="D9" sqref="D9"/>
    </sheetView>
  </sheetViews>
  <sheetFormatPr defaultColWidth="11.00390625" defaultRowHeight="12.75" outlineLevelRow="1"/>
  <cols>
    <col min="1" max="1" width="3.625" style="2" customWidth="1"/>
    <col min="2" max="2" width="4.375" style="2" customWidth="1"/>
    <col min="3" max="3" width="13.00390625" style="2" customWidth="1"/>
    <col min="4" max="4" width="7.875" style="2" customWidth="1"/>
    <col min="5" max="5" width="11.375" style="2" customWidth="1"/>
    <col min="6" max="6" width="27.00390625" style="2" customWidth="1"/>
    <col min="7" max="8" width="15.75390625" style="3" customWidth="1"/>
    <col min="9" max="9" width="11.375" style="2" customWidth="1"/>
    <col min="10" max="10" width="13.75390625" style="2" bestFit="1" customWidth="1"/>
    <col min="11" max="16384" width="11.375" style="2" customWidth="1"/>
  </cols>
  <sheetData>
    <row r="1" spans="1:9" ht="24.75" customHeight="1">
      <c r="A1" s="1" t="s">
        <v>40</v>
      </c>
      <c r="I1" s="3" t="s">
        <v>55</v>
      </c>
    </row>
    <row r="2" spans="1:10" s="4" customFormat="1" ht="20.25">
      <c r="A2" s="6" t="s">
        <v>56</v>
      </c>
      <c r="B2" s="6"/>
      <c r="C2" s="6"/>
      <c r="D2" s="6"/>
      <c r="E2" s="6"/>
      <c r="F2" s="6"/>
      <c r="G2" s="7"/>
      <c r="H2" s="7"/>
      <c r="I2" s="6"/>
      <c r="J2" s="6"/>
    </row>
    <row r="3" spans="1:10" s="4" customFormat="1" ht="20.25">
      <c r="A3" s="6"/>
      <c r="B3" s="6"/>
      <c r="C3" s="22" t="s">
        <v>57</v>
      </c>
      <c r="D3" s="6"/>
      <c r="E3" s="6"/>
      <c r="F3" s="6"/>
      <c r="G3" s="7"/>
      <c r="H3" s="7"/>
      <c r="I3" s="6"/>
      <c r="J3" s="6"/>
    </row>
    <row r="4" spans="1:10" ht="20.25">
      <c r="A4" s="8"/>
      <c r="B4" s="8"/>
      <c r="C4" s="8"/>
      <c r="D4" s="8"/>
      <c r="E4" s="8"/>
      <c r="F4" s="8"/>
      <c r="G4" s="9"/>
      <c r="H4" s="9"/>
      <c r="I4" s="8"/>
      <c r="J4" s="8"/>
    </row>
    <row r="5" spans="1:10" ht="20.25">
      <c r="A5" s="8" t="s">
        <v>0</v>
      </c>
      <c r="B5" s="6" t="s">
        <v>1</v>
      </c>
      <c r="C5" s="8"/>
      <c r="D5" s="8"/>
      <c r="E5" s="8"/>
      <c r="F5" s="8"/>
      <c r="G5" s="9" t="s">
        <v>34</v>
      </c>
      <c r="H5" s="9"/>
      <c r="I5" s="8"/>
      <c r="J5" s="8"/>
    </row>
    <row r="6" spans="1:10" ht="21" customHeight="1">
      <c r="A6" s="8"/>
      <c r="B6" s="8" t="s">
        <v>4</v>
      </c>
      <c r="C6" s="8"/>
      <c r="D6" s="23">
        <v>120</v>
      </c>
      <c r="E6" s="8" t="s">
        <v>5</v>
      </c>
      <c r="F6" s="8"/>
      <c r="G6" s="9"/>
      <c r="H6" s="9"/>
      <c r="I6" s="8"/>
      <c r="J6" s="8"/>
    </row>
    <row r="7" spans="1:10" ht="20.25">
      <c r="A7" s="8"/>
      <c r="B7" s="23">
        <v>6</v>
      </c>
      <c r="C7" s="8" t="s">
        <v>2</v>
      </c>
      <c r="D7" s="8" t="s">
        <v>3</v>
      </c>
      <c r="E7" s="8"/>
      <c r="F7" s="8"/>
      <c r="G7" s="9"/>
      <c r="H7" s="9"/>
      <c r="I7" s="8"/>
      <c r="J7" s="8"/>
    </row>
    <row r="8" spans="1:10" ht="20.25">
      <c r="A8" s="8"/>
      <c r="B8" s="8" t="s">
        <v>6</v>
      </c>
      <c r="C8" s="8"/>
      <c r="D8" s="10">
        <f>D6*B7</f>
        <v>720</v>
      </c>
      <c r="E8" s="8" t="s">
        <v>7</v>
      </c>
      <c r="F8" s="8"/>
      <c r="G8" s="9"/>
      <c r="H8" s="9"/>
      <c r="I8" s="8"/>
      <c r="J8" s="8"/>
    </row>
    <row r="9" spans="1:10" ht="20.25">
      <c r="A9" s="8"/>
      <c r="B9" s="8" t="s">
        <v>8</v>
      </c>
      <c r="C9" s="8"/>
      <c r="D9" s="23">
        <v>50</v>
      </c>
      <c r="E9" s="8" t="s">
        <v>9</v>
      </c>
      <c r="F9" s="8"/>
      <c r="G9" s="9"/>
      <c r="H9" s="9"/>
      <c r="I9" s="8"/>
      <c r="J9" s="8"/>
    </row>
    <row r="10" spans="1:10" ht="20.25">
      <c r="A10" s="8"/>
      <c r="B10" s="8" t="s">
        <v>10</v>
      </c>
      <c r="C10" s="8"/>
      <c r="D10" s="8"/>
      <c r="E10" s="8"/>
      <c r="F10" s="8"/>
      <c r="G10" s="9"/>
      <c r="H10" s="9">
        <f>D8*D9</f>
        <v>36000</v>
      </c>
      <c r="I10" s="8"/>
      <c r="J10" s="8"/>
    </row>
    <row r="11" spans="1:10" ht="20.25">
      <c r="A11" s="8"/>
      <c r="B11" s="8"/>
      <c r="C11" s="8"/>
      <c r="D11" s="8"/>
      <c r="E11" s="8"/>
      <c r="F11" s="8"/>
      <c r="G11" s="9"/>
      <c r="H11" s="9"/>
      <c r="I11" s="8"/>
      <c r="J11" s="8"/>
    </row>
    <row r="12" spans="1:10" ht="20.25">
      <c r="A12" s="8" t="s">
        <v>11</v>
      </c>
      <c r="B12" s="6" t="s">
        <v>12</v>
      </c>
      <c r="C12" s="8"/>
      <c r="D12" s="8"/>
      <c r="E12" s="8"/>
      <c r="F12" s="8"/>
      <c r="G12" s="9"/>
      <c r="H12" s="9"/>
      <c r="I12" s="8"/>
      <c r="J12" s="8"/>
    </row>
    <row r="13" spans="1:10" ht="21" customHeight="1" outlineLevel="1">
      <c r="A13" s="8"/>
      <c r="B13" s="8" t="s">
        <v>13</v>
      </c>
      <c r="C13" s="8"/>
      <c r="D13" s="8"/>
      <c r="E13" s="8"/>
      <c r="F13" s="8"/>
      <c r="G13" s="9">
        <v>400</v>
      </c>
      <c r="H13" s="9"/>
      <c r="I13" s="8"/>
      <c r="J13" s="8"/>
    </row>
    <row r="14" spans="1:10" ht="20.25" outlineLevel="1">
      <c r="A14" s="8"/>
      <c r="B14" s="8" t="s">
        <v>27</v>
      </c>
      <c r="C14" s="8"/>
      <c r="D14" s="8"/>
      <c r="E14" s="8"/>
      <c r="F14" s="8"/>
      <c r="G14" s="9"/>
      <c r="H14" s="9"/>
      <c r="I14" s="8"/>
      <c r="J14" s="8"/>
    </row>
    <row r="15" spans="1:10" ht="20.25" outlineLevel="1">
      <c r="A15" s="8"/>
      <c r="B15" s="8"/>
      <c r="C15" s="11" t="s">
        <v>28</v>
      </c>
      <c r="D15" s="12"/>
      <c r="E15" s="8"/>
      <c r="F15" s="8"/>
      <c r="G15" s="9">
        <v>300</v>
      </c>
      <c r="H15" s="9"/>
      <c r="I15" s="8"/>
      <c r="J15" s="8"/>
    </row>
    <row r="16" spans="1:10" ht="20.25" outlineLevel="1">
      <c r="A16" s="8"/>
      <c r="B16" s="8" t="s">
        <v>14</v>
      </c>
      <c r="C16" s="8"/>
      <c r="D16" s="8"/>
      <c r="E16" s="8"/>
      <c r="F16" s="8"/>
      <c r="G16" s="9"/>
      <c r="H16" s="9"/>
      <c r="I16" s="8"/>
      <c r="J16" s="8"/>
    </row>
    <row r="17" spans="1:10" ht="20.25" outlineLevel="1">
      <c r="A17" s="8"/>
      <c r="B17" s="8"/>
      <c r="C17" s="8" t="s">
        <v>15</v>
      </c>
      <c r="D17" s="8"/>
      <c r="E17" s="8"/>
      <c r="F17" s="8"/>
      <c r="G17" s="9">
        <v>500</v>
      </c>
      <c r="H17" s="9"/>
      <c r="I17" s="8"/>
      <c r="J17" s="8"/>
    </row>
    <row r="18" spans="1:10" ht="20.25" outlineLevel="1">
      <c r="A18" s="8"/>
      <c r="B18" s="8" t="s">
        <v>16</v>
      </c>
      <c r="C18" s="8"/>
      <c r="D18" s="8"/>
      <c r="E18" s="8"/>
      <c r="F18" s="8"/>
      <c r="G18" s="9"/>
      <c r="H18" s="9"/>
      <c r="I18" s="8"/>
      <c r="J18" s="8"/>
    </row>
    <row r="19" spans="1:10" ht="20.25" outlineLevel="1">
      <c r="A19" s="8"/>
      <c r="B19" s="8"/>
      <c r="C19" s="8" t="s">
        <v>20</v>
      </c>
      <c r="D19" s="8"/>
      <c r="E19" s="8"/>
      <c r="F19" s="8"/>
      <c r="G19" s="9">
        <v>400</v>
      </c>
      <c r="H19" s="9"/>
      <c r="I19" s="8"/>
      <c r="J19" s="8"/>
    </row>
    <row r="20" spans="1:10" ht="20.25" outlineLevel="1">
      <c r="A20" s="8"/>
      <c r="B20" s="8" t="s">
        <v>17</v>
      </c>
      <c r="C20" s="8"/>
      <c r="D20" s="8"/>
      <c r="E20" s="8"/>
      <c r="F20" s="8"/>
      <c r="G20" s="9">
        <v>300</v>
      </c>
      <c r="H20" s="9"/>
      <c r="I20" s="8"/>
      <c r="J20" s="8"/>
    </row>
    <row r="21" spans="1:10" ht="20.25" outlineLevel="1">
      <c r="A21" s="8"/>
      <c r="B21" s="8" t="s">
        <v>18</v>
      </c>
      <c r="C21" s="8"/>
      <c r="D21" s="8"/>
      <c r="E21" s="8"/>
      <c r="F21" s="8"/>
      <c r="G21" s="9"/>
      <c r="H21" s="9"/>
      <c r="I21" s="8"/>
      <c r="J21" s="8"/>
    </row>
    <row r="22" spans="1:10" ht="20.25" outlineLevel="1">
      <c r="A22" s="8"/>
      <c r="B22" s="8"/>
      <c r="C22" s="8" t="s">
        <v>21</v>
      </c>
      <c r="D22" s="8"/>
      <c r="E22" s="8"/>
      <c r="F22" s="8"/>
      <c r="G22" s="9">
        <v>1200</v>
      </c>
      <c r="H22" s="9"/>
      <c r="I22" s="8"/>
      <c r="J22" s="8"/>
    </row>
    <row r="23" spans="1:10" ht="20.25" outlineLevel="1">
      <c r="A23" s="8"/>
      <c r="B23" s="8"/>
      <c r="C23" s="8" t="s">
        <v>19</v>
      </c>
      <c r="D23" s="8"/>
      <c r="E23" s="8"/>
      <c r="F23" s="8"/>
      <c r="G23" s="9">
        <v>600</v>
      </c>
      <c r="H23" s="9"/>
      <c r="I23" s="8"/>
      <c r="J23" s="8"/>
    </row>
    <row r="24" spans="1:10" ht="20.25" outlineLevel="1">
      <c r="A24" s="8"/>
      <c r="B24" s="8" t="s">
        <v>22</v>
      </c>
      <c r="C24" s="8"/>
      <c r="D24" s="8"/>
      <c r="E24" s="8"/>
      <c r="F24" s="8"/>
      <c r="G24" s="9">
        <v>200</v>
      </c>
      <c r="H24" s="9"/>
      <c r="I24" s="8"/>
      <c r="J24" s="8"/>
    </row>
    <row r="25" spans="1:10" ht="20.25" outlineLevel="1">
      <c r="A25" s="8"/>
      <c r="B25" s="8" t="s">
        <v>23</v>
      </c>
      <c r="C25" s="8"/>
      <c r="D25" s="8"/>
      <c r="E25" s="8"/>
      <c r="F25" s="8"/>
      <c r="G25" s="9">
        <v>500</v>
      </c>
      <c r="H25" s="9"/>
      <c r="I25" s="8"/>
      <c r="J25" s="8"/>
    </row>
    <row r="26" spans="1:10" ht="20.25" outlineLevel="1">
      <c r="A26" s="8"/>
      <c r="B26" s="8" t="s">
        <v>24</v>
      </c>
      <c r="C26" s="8"/>
      <c r="D26" s="8"/>
      <c r="E26" s="8"/>
      <c r="F26" s="8"/>
      <c r="G26" s="9">
        <v>300</v>
      </c>
      <c r="H26" s="9"/>
      <c r="I26" s="8"/>
      <c r="J26" s="8"/>
    </row>
    <row r="27" spans="1:10" ht="20.25">
      <c r="A27" s="8"/>
      <c r="B27" s="8" t="s">
        <v>54</v>
      </c>
      <c r="C27" s="8"/>
      <c r="D27" s="8"/>
      <c r="E27" s="8"/>
      <c r="F27" s="8"/>
      <c r="G27" s="13">
        <f>C68</f>
        <v>1719.04</v>
      </c>
      <c r="H27" s="9"/>
      <c r="I27" s="8"/>
      <c r="J27" s="8"/>
    </row>
    <row r="28" spans="1:10" ht="20.25">
      <c r="A28" s="8"/>
      <c r="B28" s="8" t="s">
        <v>53</v>
      </c>
      <c r="C28" s="8"/>
      <c r="D28" s="8"/>
      <c r="E28" s="8"/>
      <c r="F28" s="8"/>
      <c r="G28" s="24">
        <v>0</v>
      </c>
      <c r="H28" s="9"/>
      <c r="I28" s="8"/>
      <c r="J28" s="8"/>
    </row>
    <row r="29" spans="1:10" ht="20.25">
      <c r="A29" s="8"/>
      <c r="B29" s="8"/>
      <c r="C29" s="8"/>
      <c r="D29" s="8"/>
      <c r="E29" s="8"/>
      <c r="F29" s="8"/>
      <c r="G29" s="9"/>
      <c r="H29" s="9"/>
      <c r="I29" s="8"/>
      <c r="J29" s="8"/>
    </row>
    <row r="30" spans="1:10" ht="20.25">
      <c r="A30" s="8" t="s">
        <v>25</v>
      </c>
      <c r="B30" s="6" t="s">
        <v>26</v>
      </c>
      <c r="C30" s="8"/>
      <c r="D30" s="8"/>
      <c r="E30" s="8"/>
      <c r="F30" s="8"/>
      <c r="G30" s="14">
        <f>G31-SUM(G1:G28)</f>
        <v>29580.96</v>
      </c>
      <c r="H30" s="9"/>
      <c r="I30" s="8"/>
      <c r="J30" s="8"/>
    </row>
    <row r="31" spans="1:10" ht="24" customHeight="1" thickBot="1">
      <c r="A31" s="8"/>
      <c r="B31" s="8"/>
      <c r="C31" s="8"/>
      <c r="D31" s="8"/>
      <c r="E31" s="8"/>
      <c r="F31" s="8"/>
      <c r="G31" s="15">
        <f>H31</f>
        <v>36000</v>
      </c>
      <c r="H31" s="15">
        <f>SUM(H2:H30)</f>
        <v>36000</v>
      </c>
      <c r="I31" s="8"/>
      <c r="J31" s="9"/>
    </row>
    <row r="32" spans="1:10" ht="21" thickTop="1">
      <c r="A32" s="8"/>
      <c r="B32" s="8"/>
      <c r="C32" s="8"/>
      <c r="D32" s="8"/>
      <c r="E32" s="8"/>
      <c r="F32" s="8"/>
      <c r="G32" s="9"/>
      <c r="H32" s="9"/>
      <c r="I32" s="8"/>
      <c r="J32" s="8"/>
    </row>
    <row r="33" spans="1:10" ht="20.25">
      <c r="A33" s="8"/>
      <c r="B33" s="8" t="s">
        <v>29</v>
      </c>
      <c r="C33" s="8"/>
      <c r="D33" s="8"/>
      <c r="E33" s="8"/>
      <c r="F33" s="8"/>
      <c r="G33" s="9"/>
      <c r="H33" s="9"/>
      <c r="I33" s="8"/>
      <c r="J33" s="8"/>
    </row>
    <row r="34" spans="1:10" ht="20.25">
      <c r="A34" s="8"/>
      <c r="B34" s="8"/>
      <c r="C34" s="16" t="s">
        <v>59</v>
      </c>
      <c r="G34" s="2"/>
      <c r="H34" s="9"/>
      <c r="I34" s="8"/>
      <c r="J34" s="8"/>
    </row>
    <row r="35" spans="1:10" ht="20.25">
      <c r="A35" s="8"/>
      <c r="B35" s="8"/>
      <c r="C35" s="25">
        <v>0</v>
      </c>
      <c r="D35" s="8" t="s">
        <v>58</v>
      </c>
      <c r="E35" s="8"/>
      <c r="F35" s="8"/>
      <c r="G35" s="9"/>
      <c r="H35" s="9"/>
      <c r="I35" s="8"/>
      <c r="J35" s="8"/>
    </row>
    <row r="36" spans="1:10" ht="20.25">
      <c r="A36" s="8"/>
      <c r="B36" s="8"/>
      <c r="C36" s="16">
        <v>0.16</v>
      </c>
      <c r="D36" s="8" t="s">
        <v>31</v>
      </c>
      <c r="E36" s="8"/>
      <c r="F36" s="8"/>
      <c r="G36" s="9"/>
      <c r="H36" s="9"/>
      <c r="I36" s="8"/>
      <c r="J36" s="8"/>
    </row>
    <row r="37" spans="1:10" ht="20.25">
      <c r="A37" s="8"/>
      <c r="B37" s="8"/>
      <c r="C37" s="26">
        <v>0</v>
      </c>
      <c r="D37" s="8" t="s">
        <v>35</v>
      </c>
      <c r="E37" s="8"/>
      <c r="F37" s="8"/>
      <c r="G37" s="9"/>
      <c r="H37" s="9"/>
      <c r="I37" s="8"/>
      <c r="J37" s="8"/>
    </row>
    <row r="38" spans="1:10" ht="20.25">
      <c r="A38" s="8"/>
      <c r="B38" s="8"/>
      <c r="C38" s="18">
        <f>SUM(C35:C37)</f>
        <v>0.16</v>
      </c>
      <c r="D38" s="8"/>
      <c r="E38" s="8"/>
      <c r="F38" s="8"/>
      <c r="G38" s="9"/>
      <c r="H38" s="9"/>
      <c r="I38" s="8"/>
      <c r="J38" s="8"/>
    </row>
    <row r="39" spans="1:10" ht="20.25">
      <c r="A39" s="8"/>
      <c r="B39" s="8"/>
      <c r="C39" s="14">
        <f>7.84*12</f>
        <v>94.08</v>
      </c>
      <c r="D39" s="8" t="s">
        <v>36</v>
      </c>
      <c r="E39" s="8"/>
      <c r="F39" s="8"/>
      <c r="G39" s="9"/>
      <c r="H39" s="9"/>
      <c r="I39" s="8"/>
      <c r="J39" s="8"/>
    </row>
    <row r="40" spans="1:10" ht="20.25">
      <c r="A40" s="8"/>
      <c r="B40" s="8"/>
      <c r="C40" s="8"/>
      <c r="D40" s="8"/>
      <c r="E40" s="8"/>
      <c r="F40" s="8"/>
      <c r="G40" s="9"/>
      <c r="H40" s="9"/>
      <c r="I40" s="8"/>
      <c r="J40" s="8"/>
    </row>
    <row r="41" spans="1:10" ht="20.25">
      <c r="A41" s="8"/>
      <c r="B41" s="8"/>
      <c r="C41" s="8"/>
      <c r="D41" s="8"/>
      <c r="E41" s="8"/>
      <c r="F41" s="8"/>
      <c r="G41" s="9"/>
      <c r="H41" s="9"/>
      <c r="I41" s="8"/>
      <c r="J41" s="8"/>
    </row>
    <row r="42" spans="1:10" ht="20.25">
      <c r="A42" s="8"/>
      <c r="B42" s="8"/>
      <c r="C42" s="8"/>
      <c r="D42" s="8"/>
      <c r="E42" s="8"/>
      <c r="F42" s="8"/>
      <c r="G42" s="9"/>
      <c r="H42" s="9"/>
      <c r="I42" s="8"/>
      <c r="J42" s="8"/>
    </row>
    <row r="43" spans="1:10" ht="20.25">
      <c r="A43" s="8"/>
      <c r="B43" s="19" t="s">
        <v>49</v>
      </c>
      <c r="C43" s="8"/>
      <c r="D43" s="8"/>
      <c r="E43" s="8"/>
      <c r="F43" s="8"/>
      <c r="G43" s="9"/>
      <c r="H43" s="9"/>
      <c r="I43" s="8"/>
      <c r="J43" s="8"/>
    </row>
    <row r="44" spans="1:10" ht="20.25">
      <c r="A44" s="8"/>
      <c r="B44" s="8" t="s">
        <v>37</v>
      </c>
      <c r="C44" s="8"/>
      <c r="D44" s="8"/>
      <c r="E44" s="8"/>
      <c r="F44" s="8"/>
      <c r="G44" s="14">
        <f>G30+G27</f>
        <v>31300</v>
      </c>
      <c r="H44" s="9"/>
      <c r="I44" s="8"/>
      <c r="J44" s="8"/>
    </row>
    <row r="45" spans="1:10" ht="20.25">
      <c r="A45" s="8"/>
      <c r="B45" s="8" t="s">
        <v>32</v>
      </c>
      <c r="C45" s="8"/>
      <c r="D45" s="8"/>
      <c r="E45" s="8"/>
      <c r="F45" s="8"/>
      <c r="G45" s="14">
        <f>IF(G$44&lt;56280,IF(G$44&gt;6453.36,G$44*C$38+C$39,G$46),56280*C$38+C$59)</f>
        <v>5102.08</v>
      </c>
      <c r="H45" s="9"/>
      <c r="I45" s="8"/>
      <c r="J45" s="8"/>
    </row>
    <row r="46" spans="1:10" ht="21" thickBot="1">
      <c r="A46" s="8"/>
      <c r="B46" s="8" t="s">
        <v>50</v>
      </c>
      <c r="C46" s="8"/>
      <c r="D46" s="8"/>
      <c r="E46" s="8"/>
      <c r="F46" s="8"/>
      <c r="G46" s="14">
        <f>G27+G28</f>
        <v>1719.04</v>
      </c>
      <c r="H46" s="9"/>
      <c r="I46" s="8"/>
      <c r="J46" s="8"/>
    </row>
    <row r="47" spans="1:10" ht="21" thickBot="1">
      <c r="A47" s="8"/>
      <c r="B47" s="19" t="s">
        <v>49</v>
      </c>
      <c r="C47" s="8"/>
      <c r="D47" s="8"/>
      <c r="E47" s="8"/>
      <c r="F47" s="8"/>
      <c r="G47" s="20">
        <f>G45-G46</f>
        <v>3383.04</v>
      </c>
      <c r="H47" s="9"/>
      <c r="I47" s="8"/>
      <c r="J47" s="8"/>
    </row>
    <row r="48" spans="1:10" ht="20.25">
      <c r="A48" s="8"/>
      <c r="B48" s="8"/>
      <c r="C48" s="8"/>
      <c r="D48" s="8"/>
      <c r="E48" s="8"/>
      <c r="F48" s="8"/>
      <c r="G48" s="9"/>
      <c r="H48" s="9"/>
      <c r="I48" s="8"/>
      <c r="J48" s="8"/>
    </row>
    <row r="49" spans="1:10" ht="20.25">
      <c r="A49" s="8"/>
      <c r="B49" s="8" t="s">
        <v>38</v>
      </c>
      <c r="C49" s="8"/>
      <c r="D49" s="8"/>
      <c r="E49" s="8"/>
      <c r="F49" s="8"/>
      <c r="G49" s="9"/>
      <c r="H49" s="21"/>
      <c r="I49" s="8"/>
      <c r="J49" s="8"/>
    </row>
    <row r="50" spans="1:10" ht="20.25">
      <c r="A50" s="8"/>
      <c r="B50" s="8" t="s">
        <v>39</v>
      </c>
      <c r="C50" s="8"/>
      <c r="D50" s="8"/>
      <c r="E50" s="8"/>
      <c r="F50" s="8"/>
      <c r="G50" s="9"/>
      <c r="H50" s="9"/>
      <c r="I50" s="8"/>
      <c r="J50" s="8"/>
    </row>
    <row r="51" spans="1:10" ht="20.25">
      <c r="A51" s="8"/>
      <c r="B51" s="8"/>
      <c r="C51" s="8" t="s">
        <v>41</v>
      </c>
      <c r="D51" s="8"/>
      <c r="E51" s="8"/>
      <c r="F51" s="8"/>
      <c r="G51" s="9"/>
      <c r="H51" s="9"/>
      <c r="I51" s="8"/>
      <c r="J51" s="8"/>
    </row>
    <row r="52" spans="1:10" ht="20.25">
      <c r="A52" s="8"/>
      <c r="B52" s="8"/>
      <c r="C52" s="8">
        <v>537.78</v>
      </c>
      <c r="D52" s="8" t="s">
        <v>47</v>
      </c>
      <c r="E52" s="8"/>
      <c r="F52" s="8"/>
      <c r="G52" s="9"/>
      <c r="H52" s="9"/>
      <c r="I52" s="8"/>
      <c r="J52" s="8"/>
    </row>
    <row r="53" spans="1:10" ht="20.25">
      <c r="A53" s="8"/>
      <c r="B53" s="8"/>
      <c r="C53" s="9">
        <f>C52*12</f>
        <v>6453.36</v>
      </c>
      <c r="D53" s="8" t="s">
        <v>48</v>
      </c>
      <c r="E53" s="8"/>
      <c r="F53" s="8"/>
      <c r="G53" s="9"/>
      <c r="H53" s="9"/>
      <c r="I53" s="8"/>
      <c r="J53" s="8"/>
    </row>
    <row r="54" spans="1:10" ht="20.25">
      <c r="A54" s="8"/>
      <c r="B54" s="8"/>
      <c r="C54" s="8"/>
      <c r="D54" s="8"/>
      <c r="E54" s="8"/>
      <c r="F54" s="8"/>
      <c r="G54" s="9"/>
      <c r="H54" s="9"/>
      <c r="I54" s="8"/>
      <c r="J54" s="8"/>
    </row>
    <row r="55" spans="1:10" ht="20.25">
      <c r="A55" s="8"/>
      <c r="B55" s="8"/>
      <c r="C55" s="16">
        <v>0.0765</v>
      </c>
      <c r="D55" s="8" t="s">
        <v>45</v>
      </c>
      <c r="E55" s="8"/>
      <c r="F55" s="8"/>
      <c r="G55" s="9"/>
      <c r="H55" s="9"/>
      <c r="I55" s="8"/>
      <c r="J55" s="8"/>
    </row>
    <row r="56" spans="1:10" ht="20.25">
      <c r="A56" s="8"/>
      <c r="B56" s="8"/>
      <c r="C56" s="16">
        <v>0.16</v>
      </c>
      <c r="D56" s="8" t="s">
        <v>46</v>
      </c>
      <c r="E56" s="8"/>
      <c r="F56" s="8"/>
      <c r="G56" s="9"/>
      <c r="H56" s="9"/>
      <c r="I56" s="8"/>
      <c r="J56" s="8"/>
    </row>
    <row r="57" spans="1:10" ht="20.25">
      <c r="A57" s="8"/>
      <c r="B57" s="8"/>
      <c r="C57" s="17">
        <v>0.0153</v>
      </c>
      <c r="D57" s="8" t="s">
        <v>35</v>
      </c>
      <c r="E57" s="8"/>
      <c r="F57" s="8"/>
      <c r="G57" s="9"/>
      <c r="H57" s="9"/>
      <c r="I57" s="8"/>
      <c r="J57" s="8"/>
    </row>
    <row r="58" spans="1:10" ht="20.25">
      <c r="A58" s="8"/>
      <c r="B58" s="8"/>
      <c r="C58" s="18">
        <f>SUM(C55:C57)</f>
        <v>0.25179999999999997</v>
      </c>
      <c r="D58" s="8"/>
      <c r="E58" s="8"/>
      <c r="F58" s="8"/>
      <c r="G58" s="9"/>
      <c r="H58" s="9"/>
      <c r="I58" s="8"/>
      <c r="J58" s="8"/>
    </row>
    <row r="59" spans="1:10" ht="20.25">
      <c r="A59" s="8"/>
      <c r="B59" s="8"/>
      <c r="C59" s="14">
        <f>7.84*12</f>
        <v>94.08</v>
      </c>
      <c r="D59" s="8" t="s">
        <v>36</v>
      </c>
      <c r="E59" s="8"/>
      <c r="F59" s="8"/>
      <c r="G59" s="9"/>
      <c r="H59" s="9"/>
      <c r="I59" s="8"/>
      <c r="J59" s="8"/>
    </row>
    <row r="60" spans="1:10" ht="20.25">
      <c r="A60" s="8"/>
      <c r="B60" s="8"/>
      <c r="C60" s="8"/>
      <c r="D60" s="8"/>
      <c r="E60" s="8"/>
      <c r="F60" s="8"/>
      <c r="G60" s="9"/>
      <c r="H60" s="9"/>
      <c r="I60" s="8"/>
      <c r="J60" s="8"/>
    </row>
    <row r="61" spans="1:10" ht="20.25">
      <c r="A61" s="8"/>
      <c r="B61" s="8"/>
      <c r="C61" s="8" t="s">
        <v>42</v>
      </c>
      <c r="D61" s="8"/>
      <c r="E61" s="8"/>
      <c r="F61" s="8"/>
      <c r="G61" s="9"/>
      <c r="H61" s="9"/>
      <c r="I61" s="8"/>
      <c r="J61" s="8"/>
    </row>
    <row r="62" spans="1:10" ht="20.25">
      <c r="A62" s="8"/>
      <c r="B62" s="8"/>
      <c r="C62" s="8"/>
      <c r="D62" s="8" t="s">
        <v>43</v>
      </c>
      <c r="E62" s="8"/>
      <c r="F62" s="8"/>
      <c r="G62" s="9"/>
      <c r="H62" s="9"/>
      <c r="I62" s="8"/>
      <c r="J62" s="8"/>
    </row>
    <row r="63" spans="1:10" ht="20.25">
      <c r="A63" s="8"/>
      <c r="B63" s="8"/>
      <c r="C63" s="8"/>
      <c r="D63" s="8"/>
      <c r="E63" s="8"/>
      <c r="F63" s="8"/>
      <c r="G63" s="9"/>
      <c r="H63" s="9"/>
      <c r="I63" s="8"/>
      <c r="J63" s="8"/>
    </row>
    <row r="64" spans="1:10" ht="20.25">
      <c r="A64" s="8"/>
      <c r="B64" s="8"/>
      <c r="C64" s="14">
        <f>ROUND(C$53*C55,2)</f>
        <v>493.68</v>
      </c>
      <c r="D64" s="8" t="s">
        <v>30</v>
      </c>
      <c r="E64" s="8"/>
      <c r="F64" s="8"/>
      <c r="G64" s="9"/>
      <c r="H64" s="9"/>
      <c r="I64" s="8"/>
      <c r="J64" s="8"/>
    </row>
    <row r="65" spans="1:10" ht="20.25">
      <c r="A65" s="8"/>
      <c r="B65" s="8"/>
      <c r="C65" s="14">
        <f>ROUND(C$53*C56,2)</f>
        <v>1032.54</v>
      </c>
      <c r="D65" s="8" t="s">
        <v>31</v>
      </c>
      <c r="E65" s="8"/>
      <c r="F65" s="8"/>
      <c r="G65" s="9"/>
      <c r="H65" s="9"/>
      <c r="I65" s="8"/>
      <c r="J65" s="8"/>
    </row>
    <row r="66" spans="1:10" ht="20.25">
      <c r="A66" s="8"/>
      <c r="B66" s="8"/>
      <c r="C66" s="14">
        <f>ROUND(C$53*C57,2)</f>
        <v>98.74</v>
      </c>
      <c r="D66" s="8" t="s">
        <v>44</v>
      </c>
      <c r="E66" s="8"/>
      <c r="F66" s="8"/>
      <c r="G66" s="9"/>
      <c r="H66" s="9"/>
      <c r="I66" s="8"/>
      <c r="J66" s="8"/>
    </row>
    <row r="67" spans="1:10" ht="20.25">
      <c r="A67" s="8"/>
      <c r="B67" s="8"/>
      <c r="C67" s="14">
        <f>7.84*12</f>
        <v>94.08</v>
      </c>
      <c r="D67" s="8" t="s">
        <v>36</v>
      </c>
      <c r="E67" s="8"/>
      <c r="F67" s="8"/>
      <c r="G67" s="9"/>
      <c r="H67" s="9"/>
      <c r="I67" s="8"/>
      <c r="J67" s="8"/>
    </row>
    <row r="68" spans="1:10" ht="21" thickBot="1">
      <c r="A68" s="8"/>
      <c r="B68" s="8"/>
      <c r="C68" s="15">
        <f>SUM(C64:C67)</f>
        <v>1719.04</v>
      </c>
      <c r="D68" s="8"/>
      <c r="E68" s="8"/>
      <c r="F68" s="8"/>
      <c r="G68" s="9"/>
      <c r="H68" s="9"/>
      <c r="I68" s="8"/>
      <c r="J68" s="8"/>
    </row>
    <row r="69" spans="1:10" ht="21" thickTop="1">
      <c r="A69" s="8"/>
      <c r="B69" s="8"/>
      <c r="C69" s="8"/>
      <c r="D69" s="8"/>
      <c r="E69" s="8"/>
      <c r="F69" s="8"/>
      <c r="G69" s="9"/>
      <c r="H69" s="9"/>
      <c r="I69" s="8"/>
      <c r="J69" s="8"/>
    </row>
    <row r="70" spans="1:10" ht="20.25">
      <c r="A70" s="8"/>
      <c r="B70" s="8"/>
      <c r="C70" s="8"/>
      <c r="D70" s="8"/>
      <c r="E70" s="8"/>
      <c r="F70" s="8"/>
      <c r="G70" s="9"/>
      <c r="H70" s="9"/>
      <c r="I70" s="8"/>
      <c r="J70" s="8"/>
    </row>
    <row r="71" spans="1:10" ht="20.25">
      <c r="A71" s="8"/>
      <c r="B71" s="8"/>
      <c r="C71" s="8"/>
      <c r="D71" s="8"/>
      <c r="E71" s="8"/>
      <c r="F71" s="8"/>
      <c r="G71" s="9"/>
      <c r="H71" s="9"/>
      <c r="I71" s="8"/>
      <c r="J71" s="8"/>
    </row>
    <row r="72" spans="1:10" ht="20.25">
      <c r="A72" s="8"/>
      <c r="B72" s="8"/>
      <c r="C72" s="8"/>
      <c r="D72" s="8"/>
      <c r="E72" s="8"/>
      <c r="F72" s="8"/>
      <c r="G72" s="9"/>
      <c r="H72" s="9"/>
      <c r="I72" s="8"/>
      <c r="J72" s="8"/>
    </row>
    <row r="73" spans="1:10" ht="20.25">
      <c r="A73" s="8"/>
      <c r="B73" s="19" t="s">
        <v>33</v>
      </c>
      <c r="C73" s="8"/>
      <c r="D73" s="8"/>
      <c r="E73" s="8"/>
      <c r="F73" s="8"/>
      <c r="G73" s="9"/>
      <c r="H73" s="9"/>
      <c r="I73" s="8"/>
      <c r="J73" s="8"/>
    </row>
    <row r="74" spans="1:10" ht="20.25">
      <c r="A74" s="8"/>
      <c r="B74" s="8"/>
      <c r="C74" s="8"/>
      <c r="D74" s="8"/>
      <c r="E74" s="8"/>
      <c r="F74" s="8"/>
      <c r="G74" s="9"/>
      <c r="H74" s="9"/>
      <c r="I74" s="8"/>
      <c r="J74" s="8"/>
    </row>
    <row r="75" spans="1:10" ht="21" thickBot="1">
      <c r="A75" s="8"/>
      <c r="B75" s="8" t="s">
        <v>51</v>
      </c>
      <c r="C75" s="8"/>
      <c r="D75" s="8"/>
      <c r="E75" s="8"/>
      <c r="F75" s="8"/>
      <c r="G75" s="14">
        <f>G30</f>
        <v>29580.96</v>
      </c>
      <c r="H75" s="9"/>
      <c r="I75" s="8"/>
      <c r="J75" s="8"/>
    </row>
    <row r="76" spans="1:10" ht="21" thickBot="1">
      <c r="A76" s="8"/>
      <c r="B76" s="19" t="s">
        <v>52</v>
      </c>
      <c r="C76" s="8"/>
      <c r="D76" s="8"/>
      <c r="E76" s="8"/>
      <c r="F76" s="8"/>
      <c r="G76" s="20">
        <f>SUM(F77:F79)</f>
        <v>7089.629797279999</v>
      </c>
      <c r="H76" s="9"/>
      <c r="I76" s="8"/>
      <c r="J76" s="8"/>
    </row>
    <row r="77" spans="1:10" ht="9.75" customHeight="1">
      <c r="A77" s="8"/>
      <c r="B77" s="8"/>
      <c r="C77" s="8"/>
      <c r="D77" s="8"/>
      <c r="E77" s="8"/>
      <c r="F77" s="5">
        <f>IF(G$75&gt;11000,IF(G$75&lt;25000,G$75-11000)*0.365,0)</f>
        <v>0</v>
      </c>
      <c r="G77" s="9"/>
      <c r="H77" s="9"/>
      <c r="I77" s="8"/>
      <c r="J77" s="8"/>
    </row>
    <row r="78" spans="1:10" ht="9.75" customHeight="1">
      <c r="A78" s="8"/>
      <c r="B78" s="8"/>
      <c r="C78" s="8"/>
      <c r="D78" s="8"/>
      <c r="E78" s="8"/>
      <c r="F78" s="5">
        <f>IF(G$75&gt;25000,IF(G$75&lt;60000,(G$75-25000)*0.432143+5110,0),0)</f>
        <v>7089.629797279999</v>
      </c>
      <c r="G78" s="9"/>
      <c r="H78" s="9"/>
      <c r="I78" s="8"/>
      <c r="J78" s="8"/>
    </row>
    <row r="79" spans="1:10" ht="9.75" customHeight="1">
      <c r="A79" s="8"/>
      <c r="B79" s="8"/>
      <c r="C79" s="8"/>
      <c r="D79" s="8"/>
      <c r="E79" s="8"/>
      <c r="F79" s="5">
        <f>IF(G$75&gt;60000,(G$75-60000)*0.5+20235,0)</f>
        <v>0</v>
      </c>
      <c r="G79" s="9"/>
      <c r="H79" s="9"/>
      <c r="I79" s="8"/>
      <c r="J79" s="8"/>
    </row>
  </sheetData>
  <sheetProtection sheet="1" objects="1" scenarios="1" selectLockedCells="1"/>
  <protectedRanges>
    <protectedRange sqref="B7" name="Bereich3"/>
    <protectedRange sqref="D6" name="Bereich4"/>
    <protectedRange sqref="D9" name="Bereich5"/>
    <protectedRange sqref="G28" name="Bereich6"/>
  </protectedRanges>
  <printOptions/>
  <pageMargins left="0.75" right="0.75" top="0.48" bottom="0.6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79"/>
  <sheetViews>
    <sheetView workbookViewId="0" topLeftCell="A22">
      <selection activeCell="D9" sqref="D9"/>
    </sheetView>
  </sheetViews>
  <sheetFormatPr defaultColWidth="11.00390625" defaultRowHeight="12.75" outlineLevelRow="1"/>
  <cols>
    <col min="1" max="1" width="3.625" style="2" customWidth="1"/>
    <col min="2" max="2" width="4.375" style="2" customWidth="1"/>
    <col min="3" max="3" width="13.00390625" style="2" customWidth="1"/>
    <col min="4" max="4" width="7.875" style="2" customWidth="1"/>
    <col min="5" max="5" width="11.375" style="2" customWidth="1"/>
    <col min="6" max="6" width="27.00390625" style="2" customWidth="1"/>
    <col min="7" max="8" width="15.75390625" style="3" customWidth="1"/>
    <col min="9" max="9" width="11.375" style="2" customWidth="1"/>
    <col min="10" max="10" width="13.75390625" style="2" bestFit="1" customWidth="1"/>
    <col min="11" max="16384" width="11.375" style="2" customWidth="1"/>
  </cols>
  <sheetData>
    <row r="1" spans="1:9" ht="24.75" customHeight="1">
      <c r="A1" s="1" t="s">
        <v>61</v>
      </c>
      <c r="I1" s="3" t="s">
        <v>55</v>
      </c>
    </row>
    <row r="2" spans="1:10" s="4" customFormat="1" ht="20.25">
      <c r="A2" s="6" t="s">
        <v>56</v>
      </c>
      <c r="B2" s="6"/>
      <c r="C2" s="6"/>
      <c r="D2" s="6"/>
      <c r="E2" s="6"/>
      <c r="F2" s="6"/>
      <c r="G2" s="7"/>
      <c r="H2" s="7"/>
      <c r="I2" s="6"/>
      <c r="J2" s="6"/>
    </row>
    <row r="3" spans="1:10" s="4" customFormat="1" ht="20.25">
      <c r="A3" s="6"/>
      <c r="B3" s="6"/>
      <c r="C3" s="22" t="s">
        <v>57</v>
      </c>
      <c r="D3" s="6"/>
      <c r="E3" s="6"/>
      <c r="F3" s="6"/>
      <c r="G3" s="7"/>
      <c r="H3" s="7"/>
      <c r="I3" s="6"/>
      <c r="J3" s="6"/>
    </row>
    <row r="4" spans="1:10" ht="20.25">
      <c r="A4" s="8"/>
      <c r="B4" s="8"/>
      <c r="C4" s="8"/>
      <c r="D4" s="8"/>
      <c r="E4" s="8"/>
      <c r="F4" s="8"/>
      <c r="G4" s="9"/>
      <c r="H4" s="9"/>
      <c r="I4" s="8"/>
      <c r="J4" s="8"/>
    </row>
    <row r="5" spans="1:10" ht="20.25">
      <c r="A5" s="8" t="s">
        <v>0</v>
      </c>
      <c r="B5" s="6" t="s">
        <v>1</v>
      </c>
      <c r="C5" s="8"/>
      <c r="D5" s="8"/>
      <c r="E5" s="8"/>
      <c r="F5" s="8"/>
      <c r="G5" s="9" t="s">
        <v>34</v>
      </c>
      <c r="H5" s="9"/>
      <c r="I5" s="8"/>
      <c r="J5" s="8"/>
    </row>
    <row r="6" spans="1:10" ht="21" customHeight="1">
      <c r="A6" s="8"/>
      <c r="B6" s="8" t="s">
        <v>4</v>
      </c>
      <c r="C6" s="8"/>
      <c r="D6" s="23">
        <v>120</v>
      </c>
      <c r="E6" s="8" t="s">
        <v>5</v>
      </c>
      <c r="F6" s="8"/>
      <c r="G6" s="9"/>
      <c r="H6" s="9"/>
      <c r="I6" s="8"/>
      <c r="J6" s="8"/>
    </row>
    <row r="7" spans="1:10" ht="20.25">
      <c r="A7" s="8"/>
      <c r="B7" s="23">
        <v>5</v>
      </c>
      <c r="C7" s="8" t="s">
        <v>2</v>
      </c>
      <c r="D7" s="8" t="s">
        <v>3</v>
      </c>
      <c r="E7" s="8"/>
      <c r="F7" s="8"/>
      <c r="G7" s="9"/>
      <c r="H7" s="9"/>
      <c r="I7" s="8"/>
      <c r="J7" s="8"/>
    </row>
    <row r="8" spans="1:10" ht="20.25">
      <c r="A8" s="8"/>
      <c r="B8" s="8" t="s">
        <v>6</v>
      </c>
      <c r="C8" s="8"/>
      <c r="D8" s="10">
        <f>D6*B7</f>
        <v>600</v>
      </c>
      <c r="E8" s="8" t="s">
        <v>7</v>
      </c>
      <c r="F8" s="8"/>
      <c r="G8" s="9"/>
      <c r="H8" s="9"/>
      <c r="I8" s="8"/>
      <c r="J8" s="8"/>
    </row>
    <row r="9" spans="1:10" ht="20.25">
      <c r="A9" s="8"/>
      <c r="B9" s="8" t="s">
        <v>8</v>
      </c>
      <c r="C9" s="8"/>
      <c r="D9" s="23">
        <v>50</v>
      </c>
      <c r="E9" s="8" t="s">
        <v>9</v>
      </c>
      <c r="F9" s="8"/>
      <c r="G9" s="9"/>
      <c r="H9" s="9"/>
      <c r="I9" s="8"/>
      <c r="J9" s="8"/>
    </row>
    <row r="10" spans="1:10" ht="20.25">
      <c r="A10" s="8"/>
      <c r="B10" s="8" t="s">
        <v>10</v>
      </c>
      <c r="C10" s="8"/>
      <c r="D10" s="8"/>
      <c r="E10" s="8"/>
      <c r="F10" s="8"/>
      <c r="G10" s="9"/>
      <c r="H10" s="9">
        <f>D8*D9</f>
        <v>30000</v>
      </c>
      <c r="I10" s="8"/>
      <c r="J10" s="8"/>
    </row>
    <row r="11" spans="1:10" ht="20.25">
      <c r="A11" s="8"/>
      <c r="B11" s="8"/>
      <c r="C11" s="8"/>
      <c r="D11" s="8"/>
      <c r="E11" s="8"/>
      <c r="F11" s="8"/>
      <c r="G11" s="9"/>
      <c r="H11" s="9"/>
      <c r="I11" s="8"/>
      <c r="J11" s="8"/>
    </row>
    <row r="12" spans="1:10" ht="20.25">
      <c r="A12" s="8" t="s">
        <v>11</v>
      </c>
      <c r="B12" s="6" t="s">
        <v>12</v>
      </c>
      <c r="C12" s="8"/>
      <c r="D12" s="8"/>
      <c r="E12" s="8"/>
      <c r="F12" s="8"/>
      <c r="G12" s="9"/>
      <c r="H12" s="9"/>
      <c r="I12" s="8"/>
      <c r="J12" s="8"/>
    </row>
    <row r="13" spans="1:10" ht="21" customHeight="1" outlineLevel="1">
      <c r="A13" s="8"/>
      <c r="B13" s="8" t="s">
        <v>13</v>
      </c>
      <c r="C13" s="8"/>
      <c r="D13" s="8"/>
      <c r="E13" s="8"/>
      <c r="F13" s="8"/>
      <c r="G13" s="9">
        <v>400</v>
      </c>
      <c r="H13" s="9"/>
      <c r="I13" s="8"/>
      <c r="J13" s="8"/>
    </row>
    <row r="14" spans="1:10" ht="20.25" outlineLevel="1">
      <c r="A14" s="8"/>
      <c r="B14" s="8" t="s">
        <v>27</v>
      </c>
      <c r="C14" s="8"/>
      <c r="D14" s="8"/>
      <c r="E14" s="8"/>
      <c r="F14" s="8"/>
      <c r="G14" s="9"/>
      <c r="H14" s="9"/>
      <c r="I14" s="8"/>
      <c r="J14" s="8"/>
    </row>
    <row r="15" spans="1:10" ht="20.25" outlineLevel="1">
      <c r="A15" s="8"/>
      <c r="B15" s="8"/>
      <c r="C15" s="11" t="s">
        <v>28</v>
      </c>
      <c r="D15" s="12"/>
      <c r="E15" s="8"/>
      <c r="F15" s="8"/>
      <c r="G15" s="9">
        <v>300</v>
      </c>
      <c r="H15" s="9"/>
      <c r="I15" s="8"/>
      <c r="J15" s="8"/>
    </row>
    <row r="16" spans="1:10" ht="20.25" outlineLevel="1">
      <c r="A16" s="8"/>
      <c r="B16" s="8" t="s">
        <v>14</v>
      </c>
      <c r="C16" s="8"/>
      <c r="D16" s="8"/>
      <c r="E16" s="8"/>
      <c r="F16" s="8"/>
      <c r="G16" s="9"/>
      <c r="H16" s="9"/>
      <c r="I16" s="8"/>
      <c r="J16" s="8"/>
    </row>
    <row r="17" spans="1:10" ht="20.25" outlineLevel="1">
      <c r="A17" s="8"/>
      <c r="B17" s="8"/>
      <c r="C17" s="8" t="s">
        <v>15</v>
      </c>
      <c r="D17" s="8"/>
      <c r="E17" s="8"/>
      <c r="F17" s="8"/>
      <c r="G17" s="9">
        <v>500</v>
      </c>
      <c r="H17" s="9"/>
      <c r="I17" s="8"/>
      <c r="J17" s="8"/>
    </row>
    <row r="18" spans="1:10" ht="20.25" outlineLevel="1">
      <c r="A18" s="8"/>
      <c r="B18" s="8" t="s">
        <v>16</v>
      </c>
      <c r="C18" s="8"/>
      <c r="D18" s="8"/>
      <c r="E18" s="8"/>
      <c r="F18" s="8"/>
      <c r="G18" s="9"/>
      <c r="H18" s="9"/>
      <c r="I18" s="8"/>
      <c r="J18" s="8"/>
    </row>
    <row r="19" spans="1:10" ht="20.25" outlineLevel="1">
      <c r="A19" s="8"/>
      <c r="B19" s="8"/>
      <c r="C19" s="8" t="s">
        <v>20</v>
      </c>
      <c r="D19" s="8"/>
      <c r="E19" s="8"/>
      <c r="F19" s="8"/>
      <c r="G19" s="9">
        <v>400</v>
      </c>
      <c r="H19" s="9"/>
      <c r="I19" s="8"/>
      <c r="J19" s="8"/>
    </row>
    <row r="20" spans="1:10" ht="20.25" outlineLevel="1">
      <c r="A20" s="8"/>
      <c r="B20" s="8" t="s">
        <v>17</v>
      </c>
      <c r="C20" s="8"/>
      <c r="D20" s="8"/>
      <c r="E20" s="8"/>
      <c r="F20" s="8"/>
      <c r="G20" s="9">
        <v>300</v>
      </c>
      <c r="H20" s="9"/>
      <c r="I20" s="8"/>
      <c r="J20" s="8"/>
    </row>
    <row r="21" spans="1:10" ht="20.25" outlineLevel="1">
      <c r="A21" s="8"/>
      <c r="B21" s="8" t="s">
        <v>18</v>
      </c>
      <c r="C21" s="8"/>
      <c r="D21" s="8"/>
      <c r="E21" s="8"/>
      <c r="F21" s="8"/>
      <c r="G21" s="9"/>
      <c r="H21" s="9"/>
      <c r="I21" s="8"/>
      <c r="J21" s="8"/>
    </row>
    <row r="22" spans="1:10" ht="20.25" outlineLevel="1">
      <c r="A22" s="8"/>
      <c r="B22" s="8"/>
      <c r="C22" s="8" t="s">
        <v>21</v>
      </c>
      <c r="D22" s="8"/>
      <c r="E22" s="8"/>
      <c r="F22" s="8"/>
      <c r="G22" s="9">
        <v>1200</v>
      </c>
      <c r="H22" s="9"/>
      <c r="I22" s="8"/>
      <c r="J22" s="8"/>
    </row>
    <row r="23" spans="1:10" ht="20.25" outlineLevel="1">
      <c r="A23" s="8"/>
      <c r="B23" s="8"/>
      <c r="C23" s="8" t="s">
        <v>19</v>
      </c>
      <c r="D23" s="8"/>
      <c r="E23" s="8"/>
      <c r="F23" s="8"/>
      <c r="G23" s="9">
        <v>600</v>
      </c>
      <c r="H23" s="9"/>
      <c r="I23" s="8"/>
      <c r="J23" s="8"/>
    </row>
    <row r="24" spans="1:10" ht="20.25" outlineLevel="1">
      <c r="A24" s="8"/>
      <c r="B24" s="8" t="s">
        <v>22</v>
      </c>
      <c r="C24" s="8"/>
      <c r="D24" s="8"/>
      <c r="E24" s="8"/>
      <c r="F24" s="8"/>
      <c r="G24" s="9">
        <v>200</v>
      </c>
      <c r="H24" s="9"/>
      <c r="I24" s="8"/>
      <c r="J24" s="8"/>
    </row>
    <row r="25" spans="1:10" ht="20.25" outlineLevel="1">
      <c r="A25" s="8"/>
      <c r="B25" s="8" t="s">
        <v>23</v>
      </c>
      <c r="C25" s="8"/>
      <c r="D25" s="8"/>
      <c r="E25" s="8"/>
      <c r="F25" s="8"/>
      <c r="G25" s="9">
        <v>500</v>
      </c>
      <c r="H25" s="9"/>
      <c r="I25" s="8"/>
      <c r="J25" s="8"/>
    </row>
    <row r="26" spans="1:10" ht="20.25" outlineLevel="1">
      <c r="A26" s="8"/>
      <c r="B26" s="8" t="s">
        <v>24</v>
      </c>
      <c r="C26" s="8"/>
      <c r="D26" s="8"/>
      <c r="E26" s="8"/>
      <c r="F26" s="8"/>
      <c r="G26" s="9">
        <v>300</v>
      </c>
      <c r="H26" s="9"/>
      <c r="I26" s="8"/>
      <c r="J26" s="8"/>
    </row>
    <row r="27" spans="1:10" ht="20.25">
      <c r="A27" s="8"/>
      <c r="B27" s="8" t="s">
        <v>54</v>
      </c>
      <c r="C27" s="8"/>
      <c r="D27" s="8"/>
      <c r="E27" s="8"/>
      <c r="F27" s="8"/>
      <c r="G27" s="13">
        <f>C68</f>
        <v>1719.04</v>
      </c>
      <c r="H27" s="9"/>
      <c r="I27" s="8"/>
      <c r="J27" s="8"/>
    </row>
    <row r="28" spans="1:10" ht="20.25">
      <c r="A28" s="8"/>
      <c r="B28" s="8" t="s">
        <v>53</v>
      </c>
      <c r="C28" s="8"/>
      <c r="D28" s="8"/>
      <c r="E28" s="8"/>
      <c r="F28" s="8"/>
      <c r="G28" s="24">
        <v>0</v>
      </c>
      <c r="H28" s="9"/>
      <c r="I28" s="8"/>
      <c r="J28" s="8"/>
    </row>
    <row r="29" spans="1:10" ht="20.25">
      <c r="A29" s="8"/>
      <c r="B29" s="8"/>
      <c r="C29" s="8"/>
      <c r="D29" s="8"/>
      <c r="E29" s="8"/>
      <c r="F29" s="8"/>
      <c r="G29" s="9"/>
      <c r="H29" s="9"/>
      <c r="I29" s="8"/>
      <c r="J29" s="8"/>
    </row>
    <row r="30" spans="1:10" ht="20.25">
      <c r="A30" s="8" t="s">
        <v>25</v>
      </c>
      <c r="B30" s="6" t="s">
        <v>26</v>
      </c>
      <c r="C30" s="8"/>
      <c r="D30" s="8"/>
      <c r="E30" s="8"/>
      <c r="F30" s="8"/>
      <c r="G30" s="14">
        <f>G31-SUM(G1:G28)</f>
        <v>23580.96</v>
      </c>
      <c r="H30" s="9"/>
      <c r="I30" s="8"/>
      <c r="J30" s="8"/>
    </row>
    <row r="31" spans="1:10" ht="24" customHeight="1" thickBot="1">
      <c r="A31" s="8"/>
      <c r="B31" s="8"/>
      <c r="C31" s="8"/>
      <c r="D31" s="8"/>
      <c r="E31" s="8"/>
      <c r="F31" s="8"/>
      <c r="G31" s="15">
        <f>H31</f>
        <v>30000</v>
      </c>
      <c r="H31" s="15">
        <f>SUM(H2:H30)</f>
        <v>30000</v>
      </c>
      <c r="I31" s="8"/>
      <c r="J31" s="9"/>
    </row>
    <row r="32" spans="1:10" ht="21" thickTop="1">
      <c r="A32" s="8"/>
      <c r="B32" s="8"/>
      <c r="C32" s="8"/>
      <c r="D32" s="8"/>
      <c r="E32" s="8"/>
      <c r="F32" s="8"/>
      <c r="G32" s="9"/>
      <c r="H32" s="9"/>
      <c r="I32" s="8"/>
      <c r="J32" s="8"/>
    </row>
    <row r="33" spans="1:10" ht="20.25">
      <c r="A33" s="8"/>
      <c r="B33" s="8" t="s">
        <v>29</v>
      </c>
      <c r="C33" s="8"/>
      <c r="D33" s="8"/>
      <c r="E33" s="8"/>
      <c r="F33" s="8"/>
      <c r="G33" s="9"/>
      <c r="H33" s="9"/>
      <c r="I33" s="8"/>
      <c r="J33" s="8"/>
    </row>
    <row r="34" spans="1:10" ht="20.25">
      <c r="A34" s="8"/>
      <c r="B34" s="8"/>
      <c r="C34" s="16" t="s">
        <v>60</v>
      </c>
      <c r="G34" s="9"/>
      <c r="H34" s="9"/>
      <c r="I34" s="8"/>
      <c r="J34" s="8"/>
    </row>
    <row r="35" spans="1:10" ht="20.25">
      <c r="A35" s="8"/>
      <c r="B35" s="8"/>
      <c r="C35" s="16">
        <v>0.0765</v>
      </c>
      <c r="D35" s="8" t="s">
        <v>30</v>
      </c>
      <c r="E35" s="8"/>
      <c r="F35" s="8"/>
      <c r="G35" s="9"/>
      <c r="H35" s="9"/>
      <c r="I35" s="8"/>
      <c r="J35" s="8"/>
    </row>
    <row r="36" spans="1:10" ht="20.25">
      <c r="A36" s="8"/>
      <c r="B36" s="8"/>
      <c r="C36" s="16">
        <v>0.16</v>
      </c>
      <c r="D36" s="8" t="s">
        <v>31</v>
      </c>
      <c r="E36" s="8"/>
      <c r="F36" s="8"/>
      <c r="G36" s="9"/>
      <c r="H36" s="9"/>
      <c r="I36" s="8"/>
      <c r="J36" s="8"/>
    </row>
    <row r="37" spans="1:10" ht="20.25">
      <c r="A37" s="8"/>
      <c r="B37" s="8"/>
      <c r="C37" s="17">
        <v>0</v>
      </c>
      <c r="D37" s="8" t="s">
        <v>35</v>
      </c>
      <c r="E37" s="8"/>
      <c r="F37" s="8"/>
      <c r="G37" s="9"/>
      <c r="H37" s="9"/>
      <c r="I37" s="8"/>
      <c r="J37" s="8"/>
    </row>
    <row r="38" spans="1:10" ht="20.25">
      <c r="A38" s="8"/>
      <c r="B38" s="8"/>
      <c r="C38" s="18">
        <f>SUM(C35:C37)</f>
        <v>0.2365</v>
      </c>
      <c r="D38" s="8"/>
      <c r="E38" s="8"/>
      <c r="F38" s="8"/>
      <c r="G38" s="9"/>
      <c r="H38" s="9"/>
      <c r="I38" s="8"/>
      <c r="J38" s="8"/>
    </row>
    <row r="39" spans="1:10" ht="20.25">
      <c r="A39" s="8"/>
      <c r="B39" s="8"/>
      <c r="C39" s="14">
        <f>7.84*12</f>
        <v>94.08</v>
      </c>
      <c r="D39" s="8" t="s">
        <v>36</v>
      </c>
      <c r="E39" s="8"/>
      <c r="F39" s="8"/>
      <c r="G39" s="9"/>
      <c r="H39" s="9"/>
      <c r="I39" s="8"/>
      <c r="J39" s="8"/>
    </row>
    <row r="40" spans="1:10" ht="20.25">
      <c r="A40" s="8"/>
      <c r="B40" s="8"/>
      <c r="C40" s="8"/>
      <c r="D40" s="8"/>
      <c r="E40" s="8"/>
      <c r="F40" s="8"/>
      <c r="G40" s="9"/>
      <c r="H40" s="9"/>
      <c r="I40" s="8"/>
      <c r="J40" s="8"/>
    </row>
    <row r="41" spans="1:10" ht="20.25">
      <c r="A41" s="8"/>
      <c r="B41" s="8"/>
      <c r="C41" s="8"/>
      <c r="D41" s="8"/>
      <c r="E41" s="8"/>
      <c r="F41" s="8"/>
      <c r="G41" s="9"/>
      <c r="H41" s="9"/>
      <c r="I41" s="8"/>
      <c r="J41" s="8"/>
    </row>
    <row r="42" spans="1:10" ht="20.25">
      <c r="A42" s="8"/>
      <c r="B42" s="8"/>
      <c r="C42" s="8"/>
      <c r="D42" s="8"/>
      <c r="E42" s="8"/>
      <c r="F42" s="8"/>
      <c r="G42" s="9"/>
      <c r="H42" s="9"/>
      <c r="I42" s="8"/>
      <c r="J42" s="8"/>
    </row>
    <row r="43" spans="1:10" ht="20.25">
      <c r="A43" s="8"/>
      <c r="B43" s="19" t="s">
        <v>49</v>
      </c>
      <c r="C43" s="8"/>
      <c r="D43" s="8"/>
      <c r="E43" s="8"/>
      <c r="F43" s="8"/>
      <c r="G43" s="9"/>
      <c r="H43" s="9"/>
      <c r="I43" s="8"/>
      <c r="J43" s="8"/>
    </row>
    <row r="44" spans="1:10" ht="20.25">
      <c r="A44" s="8"/>
      <c r="B44" s="8" t="s">
        <v>37</v>
      </c>
      <c r="C44" s="8"/>
      <c r="D44" s="8"/>
      <c r="E44" s="8"/>
      <c r="F44" s="8"/>
      <c r="G44" s="14">
        <f>G30+G27</f>
        <v>25300</v>
      </c>
      <c r="H44" s="9"/>
      <c r="I44" s="8"/>
      <c r="J44" s="8"/>
    </row>
    <row r="45" spans="1:10" ht="20.25">
      <c r="A45" s="8"/>
      <c r="B45" s="8" t="s">
        <v>32</v>
      </c>
      <c r="C45" s="8"/>
      <c r="D45" s="8"/>
      <c r="E45" s="8"/>
      <c r="F45" s="8"/>
      <c r="G45" s="14">
        <f>IF(G$44&lt;56280,IF(G$44&gt;6453.36,G$44*C$38+C$39,G$46),56280*C$58+C$59)</f>
        <v>6077.53</v>
      </c>
      <c r="H45" s="9"/>
      <c r="I45" s="8"/>
      <c r="J45" s="8"/>
    </row>
    <row r="46" spans="1:10" ht="21" thickBot="1">
      <c r="A46" s="8"/>
      <c r="B46" s="8" t="s">
        <v>50</v>
      </c>
      <c r="C46" s="8"/>
      <c r="D46" s="8"/>
      <c r="E46" s="8"/>
      <c r="F46" s="8"/>
      <c r="G46" s="14">
        <f>G27+G28</f>
        <v>1719.04</v>
      </c>
      <c r="H46" s="9"/>
      <c r="I46" s="8"/>
      <c r="J46" s="8"/>
    </row>
    <row r="47" spans="1:10" ht="21" thickBot="1">
      <c r="A47" s="8"/>
      <c r="B47" s="19" t="s">
        <v>49</v>
      </c>
      <c r="C47" s="8"/>
      <c r="D47" s="8"/>
      <c r="E47" s="8"/>
      <c r="F47" s="8"/>
      <c r="G47" s="20">
        <f>G45-G46</f>
        <v>4358.49</v>
      </c>
      <c r="H47" s="9"/>
      <c r="I47" s="8"/>
      <c r="J47" s="8"/>
    </row>
    <row r="48" spans="1:10" ht="20.25">
      <c r="A48" s="8"/>
      <c r="B48" s="8"/>
      <c r="C48" s="8"/>
      <c r="D48" s="8"/>
      <c r="E48" s="8"/>
      <c r="F48" s="8"/>
      <c r="G48" s="9"/>
      <c r="H48" s="9"/>
      <c r="I48" s="8"/>
      <c r="J48" s="8"/>
    </row>
    <row r="49" spans="1:10" ht="20.25">
      <c r="A49" s="8"/>
      <c r="B49" s="8" t="s">
        <v>38</v>
      </c>
      <c r="C49" s="8"/>
      <c r="D49" s="8"/>
      <c r="E49" s="8"/>
      <c r="F49" s="8"/>
      <c r="G49" s="9"/>
      <c r="H49" s="21"/>
      <c r="I49" s="8"/>
      <c r="J49" s="8"/>
    </row>
    <row r="50" spans="1:10" ht="20.25">
      <c r="A50" s="8"/>
      <c r="B50" s="8" t="s">
        <v>39</v>
      </c>
      <c r="C50" s="8"/>
      <c r="D50" s="8"/>
      <c r="E50" s="8"/>
      <c r="F50" s="8"/>
      <c r="G50" s="9"/>
      <c r="H50" s="9"/>
      <c r="I50" s="8"/>
      <c r="J50" s="8"/>
    </row>
    <row r="51" spans="1:10" ht="20.25">
      <c r="A51" s="8"/>
      <c r="B51" s="8"/>
      <c r="C51" s="8" t="s">
        <v>41</v>
      </c>
      <c r="D51" s="8"/>
      <c r="E51" s="8"/>
      <c r="F51" s="8"/>
      <c r="G51" s="9"/>
      <c r="H51" s="9"/>
      <c r="I51" s="8"/>
      <c r="J51" s="8"/>
    </row>
    <row r="52" spans="1:10" ht="20.25">
      <c r="A52" s="8"/>
      <c r="B52" s="8"/>
      <c r="C52" s="8">
        <v>537.78</v>
      </c>
      <c r="D52" s="8" t="s">
        <v>47</v>
      </c>
      <c r="E52" s="8"/>
      <c r="F52" s="8"/>
      <c r="G52" s="9"/>
      <c r="H52" s="9"/>
      <c r="I52" s="8"/>
      <c r="J52" s="8"/>
    </row>
    <row r="53" spans="1:10" ht="20.25">
      <c r="A53" s="8"/>
      <c r="B53" s="8"/>
      <c r="C53" s="9">
        <f>C52*12</f>
        <v>6453.36</v>
      </c>
      <c r="D53" s="8" t="s">
        <v>48</v>
      </c>
      <c r="E53" s="8"/>
      <c r="F53" s="8"/>
      <c r="G53" s="9"/>
      <c r="H53" s="9"/>
      <c r="I53" s="8"/>
      <c r="J53" s="8"/>
    </row>
    <row r="54" spans="1:10" ht="20.25">
      <c r="A54" s="8"/>
      <c r="B54" s="8"/>
      <c r="C54" s="8"/>
      <c r="D54" s="8"/>
      <c r="E54" s="8"/>
      <c r="F54" s="8"/>
      <c r="G54" s="9"/>
      <c r="H54" s="9"/>
      <c r="I54" s="8"/>
      <c r="J54" s="8"/>
    </row>
    <row r="55" spans="1:10" ht="20.25">
      <c r="A55" s="8"/>
      <c r="B55" s="8"/>
      <c r="C55" s="16">
        <v>0.0765</v>
      </c>
      <c r="D55" s="8" t="s">
        <v>45</v>
      </c>
      <c r="E55" s="8"/>
      <c r="F55" s="8"/>
      <c r="G55" s="9"/>
      <c r="H55" s="9"/>
      <c r="I55" s="8"/>
      <c r="J55" s="8"/>
    </row>
    <row r="56" spans="1:10" ht="20.25">
      <c r="A56" s="8"/>
      <c r="B56" s="8"/>
      <c r="C56" s="16">
        <v>0.16</v>
      </c>
      <c r="D56" s="8" t="s">
        <v>46</v>
      </c>
      <c r="E56" s="8"/>
      <c r="F56" s="8"/>
      <c r="G56" s="9"/>
      <c r="H56" s="9"/>
      <c r="I56" s="8"/>
      <c r="J56" s="8"/>
    </row>
    <row r="57" spans="1:10" ht="20.25">
      <c r="A57" s="8"/>
      <c r="B57" s="8"/>
      <c r="C57" s="17">
        <v>0.0153</v>
      </c>
      <c r="D57" s="8" t="s">
        <v>35</v>
      </c>
      <c r="E57" s="8"/>
      <c r="F57" s="8"/>
      <c r="G57" s="9"/>
      <c r="H57" s="9"/>
      <c r="I57" s="8"/>
      <c r="J57" s="8"/>
    </row>
    <row r="58" spans="1:10" ht="20.25">
      <c r="A58" s="8"/>
      <c r="B58" s="8"/>
      <c r="C58" s="18">
        <f>SUM(C55:C57)</f>
        <v>0.25179999999999997</v>
      </c>
      <c r="D58" s="8"/>
      <c r="E58" s="8"/>
      <c r="F58" s="8"/>
      <c r="G58" s="9"/>
      <c r="H58" s="9"/>
      <c r="I58" s="8"/>
      <c r="J58" s="8"/>
    </row>
    <row r="59" spans="1:10" ht="20.25">
      <c r="A59" s="8"/>
      <c r="B59" s="8"/>
      <c r="C59" s="14">
        <f>7.84*12</f>
        <v>94.08</v>
      </c>
      <c r="D59" s="8" t="s">
        <v>36</v>
      </c>
      <c r="E59" s="8"/>
      <c r="F59" s="8"/>
      <c r="G59" s="9"/>
      <c r="H59" s="9"/>
      <c r="I59" s="8"/>
      <c r="J59" s="8"/>
    </row>
    <row r="60" spans="1:10" ht="20.25">
      <c r="A60" s="8"/>
      <c r="B60" s="8"/>
      <c r="C60" s="8"/>
      <c r="D60" s="8"/>
      <c r="E60" s="8"/>
      <c r="F60" s="8"/>
      <c r="G60" s="9"/>
      <c r="H60" s="9"/>
      <c r="I60" s="8"/>
      <c r="J60" s="8"/>
    </row>
    <row r="61" spans="1:10" ht="20.25">
      <c r="A61" s="8"/>
      <c r="B61" s="8"/>
      <c r="C61" s="8" t="s">
        <v>42</v>
      </c>
      <c r="D61" s="8"/>
      <c r="E61" s="8"/>
      <c r="F61" s="8"/>
      <c r="G61" s="9"/>
      <c r="H61" s="9"/>
      <c r="I61" s="8"/>
      <c r="J61" s="8"/>
    </row>
    <row r="62" spans="1:10" ht="20.25">
      <c r="A62" s="8"/>
      <c r="B62" s="8"/>
      <c r="C62" s="8"/>
      <c r="D62" s="8" t="s">
        <v>43</v>
      </c>
      <c r="E62" s="8"/>
      <c r="F62" s="8"/>
      <c r="G62" s="9"/>
      <c r="H62" s="9"/>
      <c r="I62" s="8"/>
      <c r="J62" s="8"/>
    </row>
    <row r="63" spans="1:10" ht="20.25">
      <c r="A63" s="8"/>
      <c r="B63" s="8"/>
      <c r="C63" s="8"/>
      <c r="D63" s="8"/>
      <c r="E63" s="8"/>
      <c r="F63" s="8"/>
      <c r="G63" s="9"/>
      <c r="H63" s="9"/>
      <c r="I63" s="8"/>
      <c r="J63" s="8"/>
    </row>
    <row r="64" spans="1:10" ht="20.25">
      <c r="A64" s="8"/>
      <c r="B64" s="8"/>
      <c r="C64" s="14">
        <f>ROUND(C$53*C55,2)</f>
        <v>493.68</v>
      </c>
      <c r="D64" s="8" t="s">
        <v>30</v>
      </c>
      <c r="E64" s="8"/>
      <c r="F64" s="8"/>
      <c r="G64" s="9"/>
      <c r="H64" s="9"/>
      <c r="I64" s="8"/>
      <c r="J64" s="8"/>
    </row>
    <row r="65" spans="1:10" ht="20.25">
      <c r="A65" s="8"/>
      <c r="B65" s="8"/>
      <c r="C65" s="14">
        <f>ROUND(C$53*C56,2)</f>
        <v>1032.54</v>
      </c>
      <c r="D65" s="8" t="s">
        <v>31</v>
      </c>
      <c r="E65" s="8"/>
      <c r="F65" s="8"/>
      <c r="G65" s="9"/>
      <c r="H65" s="9"/>
      <c r="I65" s="8"/>
      <c r="J65" s="8"/>
    </row>
    <row r="66" spans="1:10" ht="20.25">
      <c r="A66" s="8"/>
      <c r="B66" s="8"/>
      <c r="C66" s="14">
        <f>ROUND(C$53*C57,2)</f>
        <v>98.74</v>
      </c>
      <c r="D66" s="8" t="s">
        <v>44</v>
      </c>
      <c r="E66" s="8"/>
      <c r="F66" s="8"/>
      <c r="G66" s="9"/>
      <c r="H66" s="9"/>
      <c r="I66" s="8"/>
      <c r="J66" s="8"/>
    </row>
    <row r="67" spans="1:10" ht="20.25">
      <c r="A67" s="8"/>
      <c r="B67" s="8"/>
      <c r="C67" s="14">
        <f>7.84*12</f>
        <v>94.08</v>
      </c>
      <c r="D67" s="8" t="s">
        <v>36</v>
      </c>
      <c r="E67" s="8"/>
      <c r="F67" s="8"/>
      <c r="G67" s="9"/>
      <c r="H67" s="9"/>
      <c r="I67" s="8"/>
      <c r="J67" s="8"/>
    </row>
    <row r="68" spans="1:10" ht="21" thickBot="1">
      <c r="A68" s="8"/>
      <c r="B68" s="8"/>
      <c r="C68" s="15">
        <f>SUM(C64:C67)</f>
        <v>1719.04</v>
      </c>
      <c r="D68" s="8"/>
      <c r="E68" s="8"/>
      <c r="F68" s="8"/>
      <c r="G68" s="9"/>
      <c r="H68" s="9"/>
      <c r="I68" s="8"/>
      <c r="J68" s="8"/>
    </row>
    <row r="69" spans="1:10" ht="21" thickTop="1">
      <c r="A69" s="8"/>
      <c r="B69" s="8"/>
      <c r="C69" s="8"/>
      <c r="D69" s="8"/>
      <c r="E69" s="8"/>
      <c r="F69" s="8"/>
      <c r="G69" s="9"/>
      <c r="H69" s="9"/>
      <c r="I69" s="8"/>
      <c r="J69" s="8"/>
    </row>
    <row r="70" spans="1:10" ht="20.25">
      <c r="A70" s="8"/>
      <c r="B70" s="8"/>
      <c r="C70" s="8"/>
      <c r="D70" s="8"/>
      <c r="E70" s="8"/>
      <c r="F70" s="8"/>
      <c r="G70" s="9"/>
      <c r="H70" s="9"/>
      <c r="I70" s="8"/>
      <c r="J70" s="8"/>
    </row>
    <row r="71" spans="1:10" ht="20.25">
      <c r="A71" s="8"/>
      <c r="B71" s="8"/>
      <c r="C71" s="8"/>
      <c r="D71" s="8"/>
      <c r="E71" s="8"/>
      <c r="F71" s="8"/>
      <c r="G71" s="9"/>
      <c r="H71" s="9"/>
      <c r="I71" s="8"/>
      <c r="J71" s="8"/>
    </row>
    <row r="72" spans="1:10" ht="20.25">
      <c r="A72" s="8"/>
      <c r="B72" s="8"/>
      <c r="C72" s="8"/>
      <c r="D72" s="8"/>
      <c r="E72" s="8"/>
      <c r="F72" s="8"/>
      <c r="G72" s="9"/>
      <c r="H72" s="9"/>
      <c r="I72" s="8"/>
      <c r="J72" s="8"/>
    </row>
    <row r="73" spans="1:10" ht="20.25">
      <c r="A73" s="8"/>
      <c r="B73" s="19" t="s">
        <v>33</v>
      </c>
      <c r="C73" s="8"/>
      <c r="D73" s="8"/>
      <c r="E73" s="8"/>
      <c r="F73" s="8"/>
      <c r="G73" s="9"/>
      <c r="H73" s="9"/>
      <c r="I73" s="8"/>
      <c r="J73" s="8"/>
    </row>
    <row r="74" spans="1:10" ht="20.25">
      <c r="A74" s="8"/>
      <c r="B74" s="8"/>
      <c r="C74" s="8"/>
      <c r="D74" s="8"/>
      <c r="E74" s="8"/>
      <c r="F74" s="8"/>
      <c r="G74" s="9"/>
      <c r="H74" s="9"/>
      <c r="I74" s="8"/>
      <c r="J74" s="8"/>
    </row>
    <row r="75" spans="1:10" ht="21" thickBot="1">
      <c r="A75" s="8"/>
      <c r="B75" s="8" t="s">
        <v>51</v>
      </c>
      <c r="C75" s="8"/>
      <c r="D75" s="8"/>
      <c r="E75" s="8"/>
      <c r="F75" s="8"/>
      <c r="G75" s="14">
        <f>G30</f>
        <v>23580.96</v>
      </c>
      <c r="H75" s="9"/>
      <c r="I75" s="8"/>
      <c r="J75" s="8"/>
    </row>
    <row r="76" spans="1:10" ht="21" thickBot="1">
      <c r="A76" s="8"/>
      <c r="B76" s="19" t="s">
        <v>52</v>
      </c>
      <c r="C76" s="8"/>
      <c r="D76" s="8"/>
      <c r="E76" s="8"/>
      <c r="F76" s="8"/>
      <c r="G76" s="20">
        <f>SUM(F77:F79)</f>
        <v>4592.050399999999</v>
      </c>
      <c r="H76" s="9"/>
      <c r="I76" s="8"/>
      <c r="J76" s="8"/>
    </row>
    <row r="77" spans="1:10" ht="9.75" customHeight="1">
      <c r="A77" s="8"/>
      <c r="B77" s="8"/>
      <c r="C77" s="8"/>
      <c r="D77" s="8"/>
      <c r="E77" s="8"/>
      <c r="F77" s="5">
        <f>IF(G$75&gt;11000,IF(G$75&lt;25000,G$75-11000)*0.365,0)</f>
        <v>4592.050399999999</v>
      </c>
      <c r="G77" s="9"/>
      <c r="H77" s="9"/>
      <c r="I77" s="8"/>
      <c r="J77" s="8"/>
    </row>
    <row r="78" spans="1:10" ht="9.75" customHeight="1">
      <c r="A78" s="8"/>
      <c r="B78" s="8"/>
      <c r="C78" s="8"/>
      <c r="D78" s="8"/>
      <c r="E78" s="8"/>
      <c r="F78" s="5">
        <f>IF(G$75&gt;25000,IF(G$75&lt;60000,(G$75-25000)*0.432143+5110,0),0)</f>
        <v>0</v>
      </c>
      <c r="G78" s="9"/>
      <c r="H78" s="9"/>
      <c r="I78" s="8"/>
      <c r="J78" s="8"/>
    </row>
    <row r="79" spans="1:10" ht="9.75" customHeight="1">
      <c r="A79" s="8"/>
      <c r="B79" s="8"/>
      <c r="C79" s="8"/>
      <c r="D79" s="8"/>
      <c r="E79" s="8"/>
      <c r="F79" s="5">
        <f>IF(G$75&gt;60000,(G$75-60000)*0.5+20235,0)</f>
        <v>0</v>
      </c>
      <c r="G79" s="9"/>
      <c r="H79" s="9"/>
      <c r="I79" s="8"/>
      <c r="J79" s="8"/>
    </row>
  </sheetData>
  <sheetProtection sheet="1" objects="1" scenarios="1" selectLockedCells="1"/>
  <protectedRanges>
    <protectedRange sqref="B7" name="Bereich3"/>
    <protectedRange sqref="D6" name="Bereich4"/>
    <protectedRange sqref="D9" name="Bereich5"/>
    <protectedRange sqref="G28" name="Bereich6"/>
  </protectedRange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</dc:creator>
  <cp:keywords/>
  <dc:description/>
  <cp:lastModifiedBy>WJ</cp:lastModifiedBy>
  <cp:lastPrinted>2009-10-20T10:43:34Z</cp:lastPrinted>
  <dcterms:created xsi:type="dcterms:W3CDTF">2009-10-19T22:53:46Z</dcterms:created>
  <dcterms:modified xsi:type="dcterms:W3CDTF">2009-10-20T13:39:40Z</dcterms:modified>
  <cp:category/>
  <cp:version/>
  <cp:contentType/>
  <cp:contentStatus/>
</cp:coreProperties>
</file>